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41" i="1" l="1"/>
  <c r="E41" i="1" s="1"/>
  <c r="F41" i="1" s="1"/>
  <c r="G41" i="1" s="1"/>
  <c r="E39" i="1"/>
  <c r="F39" i="1" s="1"/>
  <c r="G39" i="1" s="1"/>
  <c r="D39" i="1"/>
  <c r="D38" i="1"/>
  <c r="D28" i="1" s="1"/>
  <c r="E26" i="1"/>
  <c r="F26" i="1" s="1"/>
  <c r="G26" i="1" s="1"/>
  <c r="E24" i="1"/>
  <c r="F24" i="1" s="1"/>
  <c r="G24" i="1" s="1"/>
  <c r="D24" i="1"/>
  <c r="D25" i="1"/>
  <c r="E25" i="1" s="1"/>
  <c r="F25" i="1" s="1"/>
  <c r="G25" i="1" s="1"/>
  <c r="D26" i="1"/>
  <c r="E23" i="1"/>
  <c r="F23" i="1" s="1"/>
  <c r="D23" i="1"/>
  <c r="E19" i="1"/>
  <c r="F19" i="1" s="1"/>
  <c r="G19" i="1" s="1"/>
  <c r="D19" i="1"/>
  <c r="D16" i="1"/>
  <c r="E16" i="1" s="1"/>
  <c r="F16" i="1" s="1"/>
  <c r="G16" i="1" s="1"/>
  <c r="E15" i="1"/>
  <c r="F15" i="1" s="1"/>
  <c r="G15" i="1" s="1"/>
  <c r="D15" i="1"/>
  <c r="D20" i="1"/>
  <c r="E20" i="1"/>
  <c r="F20" i="1"/>
  <c r="G20" i="1"/>
  <c r="C13" i="1"/>
  <c r="D13" i="1" s="1"/>
  <c r="E13" i="1" s="1"/>
  <c r="F13" i="1" s="1"/>
  <c r="C40" i="1"/>
  <c r="C28" i="1"/>
  <c r="C22" i="1"/>
  <c r="C20" i="1"/>
  <c r="C18" i="1"/>
  <c r="D18" i="1" s="1"/>
  <c r="E18" i="1" s="1"/>
  <c r="F18" i="1" s="1"/>
  <c r="G18" i="1" s="1"/>
  <c r="C7" i="1"/>
  <c r="D10" i="1"/>
  <c r="E10" i="1" s="1"/>
  <c r="F10" i="1" s="1"/>
  <c r="G10" i="1" s="1"/>
  <c r="D9" i="1"/>
  <c r="E9" i="1" s="1"/>
  <c r="E7" i="1" s="1"/>
  <c r="E38" i="1" l="1"/>
  <c r="F38" i="1" s="1"/>
  <c r="C12" i="1"/>
  <c r="C44" i="1" s="1"/>
  <c r="C46" i="1" s="1"/>
  <c r="D7" i="1"/>
  <c r="D22" i="1"/>
  <c r="D12" i="1" s="1"/>
  <c r="G38" i="1"/>
  <c r="G28" i="1" s="1"/>
  <c r="F28" i="1"/>
  <c r="E28" i="1"/>
  <c r="E12" i="1" s="1"/>
  <c r="F22" i="1"/>
  <c r="G23" i="1"/>
  <c r="G22" i="1" s="1"/>
  <c r="E22" i="1"/>
  <c r="G13" i="1"/>
  <c r="F9" i="1"/>
  <c r="F7" i="1" s="1"/>
  <c r="E6" i="1"/>
  <c r="D6" i="1"/>
  <c r="D44" i="1" l="1"/>
  <c r="D46" i="1" s="1"/>
  <c r="F12" i="1"/>
  <c r="E44" i="1"/>
  <c r="G12" i="1"/>
  <c r="G9" i="1"/>
  <c r="F6" i="1"/>
  <c r="F44" i="1" s="1"/>
  <c r="E45" i="1" l="1"/>
  <c r="E46" i="1" s="1"/>
  <c r="F45" i="1"/>
  <c r="F46" i="1" s="1"/>
  <c r="G6" i="1"/>
  <c r="G44" i="1" s="1"/>
  <c r="G7" i="1"/>
  <c r="G45" i="1" l="1"/>
  <c r="G46" i="1"/>
</calcChain>
</file>

<file path=xl/sharedStrings.xml><?xml version="1.0" encoding="utf-8"?>
<sst xmlns="http://schemas.openxmlformats.org/spreadsheetml/2006/main" count="22" uniqueCount="22">
  <si>
    <t>METEX COM SA</t>
  </si>
  <si>
    <t>INDICATOR</t>
  </si>
  <si>
    <t>Venituri Totale</t>
  </si>
  <si>
    <t>Venituri din exploatare, din care:</t>
  </si>
  <si>
    <t>Venituri din vanzari (707)</t>
  </si>
  <si>
    <t>Venituri din chirii (706)</t>
  </si>
  <si>
    <t>Alte Venituri (758)</t>
  </si>
  <si>
    <t>Venituri financiare</t>
  </si>
  <si>
    <t xml:space="preserve">Cheltuieli totale </t>
  </si>
  <si>
    <t>Cheltuieli materiale</t>
  </si>
  <si>
    <t>Chletuieli externe</t>
  </si>
  <si>
    <t>Cheltuieli cu marfa</t>
  </si>
  <si>
    <t>Cheltuieli personal+C.A</t>
  </si>
  <si>
    <t>Amortizari (681)</t>
  </si>
  <si>
    <t>Alte cheltuieli total</t>
  </si>
  <si>
    <t>Impozite, taxe</t>
  </si>
  <si>
    <t>Chelt. Alte active, penalitati (658)</t>
  </si>
  <si>
    <t>Cheltuieli financiare (666)</t>
  </si>
  <si>
    <t>Profit Brut</t>
  </si>
  <si>
    <t>Impozit</t>
  </si>
  <si>
    <t>Profit Net</t>
  </si>
  <si>
    <t>Bugetul de Venituri si Cheltuieli 2019-2023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</si>
</sst>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3" borderId="1" xfId="0" applyFill="1" applyBorder="1"/>
    <xf numFmtId="1" fontId="0" fillId="3" borderId="1" xfId="0" applyNumberFormat="1" applyFill="1" applyBorder="1"/>
    <xf numFmtId="1" fontId="0" fillId="0" borderId="1" xfId="0" applyNumberFormat="1" applyBorder="1"/>
    <xf numFmtId="0" fontId="0" fillId="2" borderId="1" xfId="0" applyFill="1" applyBorder="1"/>
    <xf numFmtId="1" fontId="0" fillId="2" borderId="1" xfId="0" applyNumberFormat="1" applyFill="1" applyBorder="1"/>
    <xf numFmtId="3" fontId="0" fillId="2" borderId="1" xfId="0" applyNumberFormat="1" applyFill="1" applyBorder="1"/>
    <xf numFmtId="3" fontId="0" fillId="0" borderId="1" xfId="0" applyNumberFormat="1" applyBorder="1"/>
    <xf numFmtId="0" fontId="0" fillId="0" borderId="0" xfId="0" applyBorder="1" applyAlignment="1">
      <alignment horizontal="right"/>
    </xf>
    <xf numFmtId="1" fontId="0" fillId="0" borderId="0" xfId="0" applyNumberFormat="1" applyBorder="1"/>
    <xf numFmtId="3" fontId="0" fillId="0" borderId="0" xfId="0" applyNumberFormat="1" applyBorder="1"/>
    <xf numFmtId="0" fontId="0" fillId="0" borderId="0" xfId="0" applyBorder="1"/>
    <xf numFmtId="0" fontId="1" fillId="0" borderId="2" xfId="0" applyFont="1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6"/>
  <sheetViews>
    <sheetView tabSelected="1" topLeftCell="A12" workbookViewId="0">
      <selection activeCell="B1" sqref="B1:G46"/>
    </sheetView>
  </sheetViews>
  <sheetFormatPr defaultRowHeight="15" x14ac:dyDescent="0.25"/>
  <cols>
    <col min="2" max="2" width="32.42578125" customWidth="1"/>
    <col min="3" max="3" width="17.42578125" customWidth="1"/>
  </cols>
  <sheetData>
    <row r="2" spans="2:8" x14ac:dyDescent="0.25">
      <c r="B2" s="14" t="s">
        <v>0</v>
      </c>
      <c r="C2" s="15"/>
      <c r="D2" s="15"/>
      <c r="E2" s="15"/>
      <c r="F2" s="15"/>
      <c r="G2" s="15"/>
    </row>
    <row r="3" spans="2:8" x14ac:dyDescent="0.25">
      <c r="B3" s="18" t="s">
        <v>21</v>
      </c>
      <c r="C3" s="18"/>
      <c r="D3" s="18"/>
      <c r="E3" s="18"/>
      <c r="F3" s="18"/>
      <c r="G3" s="18"/>
    </row>
    <row r="5" spans="2:8" x14ac:dyDescent="0.25">
      <c r="B5" s="16" t="s">
        <v>1</v>
      </c>
      <c r="C5" s="17">
        <v>2019</v>
      </c>
      <c r="D5" s="17">
        <v>2020</v>
      </c>
      <c r="E5" s="17">
        <v>2021</v>
      </c>
      <c r="F5" s="17">
        <v>2022</v>
      </c>
      <c r="G5" s="17">
        <v>2023</v>
      </c>
      <c r="H5" s="10"/>
    </row>
    <row r="6" spans="2:8" x14ac:dyDescent="0.25">
      <c r="B6" s="3" t="s">
        <v>2</v>
      </c>
      <c r="C6" s="4">
        <v>1168827.1499999999</v>
      </c>
      <c r="D6" s="4">
        <f>SUM(D8:D10)</f>
        <v>1197964.1499999999</v>
      </c>
      <c r="E6" s="4">
        <f t="shared" ref="E6:G6" si="0">SUM(E8:E10)</f>
        <v>1227829.72875</v>
      </c>
      <c r="F6" s="4">
        <f t="shared" si="0"/>
        <v>1258441.9469687501</v>
      </c>
      <c r="G6" s="4">
        <f t="shared" si="0"/>
        <v>1289819.4706429688</v>
      </c>
      <c r="H6" s="11"/>
    </row>
    <row r="7" spans="2:8" x14ac:dyDescent="0.25">
      <c r="B7" s="3" t="s">
        <v>3</v>
      </c>
      <c r="C7" s="4">
        <f>SUM(C8:C10)</f>
        <v>1168827</v>
      </c>
      <c r="D7" s="4">
        <f t="shared" ref="D7:G7" si="1">SUM(D8:D10)</f>
        <v>1197964.1499999999</v>
      </c>
      <c r="E7" s="4">
        <f t="shared" si="1"/>
        <v>1227829.72875</v>
      </c>
      <c r="F7" s="4">
        <f t="shared" si="1"/>
        <v>1258441.9469687501</v>
      </c>
      <c r="G7" s="4">
        <f t="shared" si="1"/>
        <v>1289819.4706429688</v>
      </c>
      <c r="H7" s="11"/>
    </row>
    <row r="8" spans="2:8" x14ac:dyDescent="0.25">
      <c r="B8" s="2" t="s">
        <v>4</v>
      </c>
      <c r="C8" s="5">
        <v>3341</v>
      </c>
      <c r="D8" s="5">
        <v>3341</v>
      </c>
      <c r="E8" s="5">
        <v>3341</v>
      </c>
      <c r="F8" s="5">
        <v>3341</v>
      </c>
      <c r="G8" s="5">
        <v>3341</v>
      </c>
      <c r="H8" s="11"/>
    </row>
    <row r="9" spans="2:8" x14ac:dyDescent="0.25">
      <c r="B9" s="2" t="s">
        <v>5</v>
      </c>
      <c r="C9" s="5">
        <v>1077033</v>
      </c>
      <c r="D9" s="5">
        <f>C9*102.5/100</f>
        <v>1103958.825</v>
      </c>
      <c r="E9" s="5">
        <f t="shared" ref="E9:G9" si="2">D9*102.5/100</f>
        <v>1131557.795625</v>
      </c>
      <c r="F9" s="5">
        <f t="shared" si="2"/>
        <v>1159846.7405156251</v>
      </c>
      <c r="G9" s="5">
        <f t="shared" si="2"/>
        <v>1188842.9090285157</v>
      </c>
      <c r="H9" s="11"/>
    </row>
    <row r="10" spans="2:8" x14ac:dyDescent="0.25">
      <c r="B10" s="2" t="s">
        <v>6</v>
      </c>
      <c r="C10" s="5">
        <v>88453</v>
      </c>
      <c r="D10" s="5">
        <f>C10*102.5/100</f>
        <v>90664.324999999997</v>
      </c>
      <c r="E10" s="5">
        <f t="shared" ref="E10:G10" si="3">D10*102.5/100</f>
        <v>92930.933124999996</v>
      </c>
      <c r="F10" s="5">
        <f t="shared" si="3"/>
        <v>95254.206453124993</v>
      </c>
      <c r="G10" s="5">
        <f t="shared" si="3"/>
        <v>97635.561614453123</v>
      </c>
      <c r="H10" s="11"/>
    </row>
    <row r="11" spans="2:8" x14ac:dyDescent="0.25"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11"/>
    </row>
    <row r="12" spans="2:8" x14ac:dyDescent="0.25">
      <c r="B12" s="3" t="s">
        <v>8</v>
      </c>
      <c r="C12" s="4">
        <f>C13+C18+C20+C22+C27+C28+C40+C42+C43</f>
        <v>938675</v>
      </c>
      <c r="D12" s="4">
        <f t="shared" ref="D12:G12" si="4">D13+D18+D20+D22+D27+D28+D40+D42+D43</f>
        <v>924172.14</v>
      </c>
      <c r="E12" s="4">
        <f t="shared" si="4"/>
        <v>994571.50019999989</v>
      </c>
      <c r="F12" s="4">
        <f t="shared" si="4"/>
        <v>1072687.265994</v>
      </c>
      <c r="G12" s="4">
        <f t="shared" si="4"/>
        <v>1159641.1000914599</v>
      </c>
      <c r="H12" s="11"/>
    </row>
    <row r="13" spans="2:8" x14ac:dyDescent="0.25">
      <c r="B13" s="6" t="s">
        <v>9</v>
      </c>
      <c r="C13" s="7">
        <f>SUM(C14:C17)</f>
        <v>14288</v>
      </c>
      <c r="D13" s="7">
        <f>C13*102/100</f>
        <v>14573.76</v>
      </c>
      <c r="E13" s="7">
        <f t="shared" ref="E13:G13" si="5">D13*102/100</f>
        <v>14865.235200000001</v>
      </c>
      <c r="F13" s="7">
        <f t="shared" si="5"/>
        <v>15162.539903999999</v>
      </c>
      <c r="G13" s="7">
        <f t="shared" si="5"/>
        <v>15465.790702079999</v>
      </c>
      <c r="H13" s="11"/>
    </row>
    <row r="14" spans="2:8" x14ac:dyDescent="0.25">
      <c r="B14" s="2">
        <v>601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11"/>
    </row>
    <row r="15" spans="2:8" x14ac:dyDescent="0.25">
      <c r="B15" s="2">
        <v>602</v>
      </c>
      <c r="C15" s="5">
        <v>6526</v>
      </c>
      <c r="D15" s="5">
        <f>C15*102/100</f>
        <v>6656.52</v>
      </c>
      <c r="E15" s="5">
        <f t="shared" ref="E15:G15" si="6">D15*102/100</f>
        <v>6789.6504000000004</v>
      </c>
      <c r="F15" s="5">
        <f t="shared" si="6"/>
        <v>6925.4434080000001</v>
      </c>
      <c r="G15" s="5">
        <f t="shared" si="6"/>
        <v>7063.9522761600001</v>
      </c>
      <c r="H15" s="11"/>
    </row>
    <row r="16" spans="2:8" x14ac:dyDescent="0.25">
      <c r="B16" s="2">
        <v>603</v>
      </c>
      <c r="C16" s="5">
        <v>7762</v>
      </c>
      <c r="D16" s="5">
        <f>C16*102/100</f>
        <v>7917.24</v>
      </c>
      <c r="E16" s="5">
        <f t="shared" ref="E16:G16" si="7">D16*102/100</f>
        <v>8075.5847999999996</v>
      </c>
      <c r="F16" s="5">
        <f t="shared" si="7"/>
        <v>8237.0964960000001</v>
      </c>
      <c r="G16" s="5">
        <f t="shared" si="7"/>
        <v>8401.8384259200011</v>
      </c>
      <c r="H16" s="11"/>
    </row>
    <row r="17" spans="2:10" x14ac:dyDescent="0.25">
      <c r="B17" s="2">
        <v>604</v>
      </c>
      <c r="C17" s="5">
        <v>0</v>
      </c>
      <c r="D17" s="5"/>
      <c r="E17" s="5"/>
      <c r="F17" s="5"/>
      <c r="G17" s="5"/>
      <c r="H17" s="11"/>
    </row>
    <row r="18" spans="2:10" x14ac:dyDescent="0.25">
      <c r="B18" s="6" t="s">
        <v>10</v>
      </c>
      <c r="C18" s="7">
        <f>SUM(C19)</f>
        <v>93835</v>
      </c>
      <c r="D18" s="7">
        <f>C18*120/100</f>
        <v>112602</v>
      </c>
      <c r="E18" s="7">
        <f t="shared" ref="E18:G19" si="8">D18*120/100</f>
        <v>135122.4</v>
      </c>
      <c r="F18" s="7">
        <f t="shared" si="8"/>
        <v>162146.88</v>
      </c>
      <c r="G18" s="7">
        <f t="shared" si="8"/>
        <v>194576.25600000002</v>
      </c>
      <c r="H18" s="11"/>
    </row>
    <row r="19" spans="2:10" x14ac:dyDescent="0.25">
      <c r="B19" s="2">
        <v>605</v>
      </c>
      <c r="C19" s="5">
        <v>93835</v>
      </c>
      <c r="D19" s="7">
        <f>C19*120/100</f>
        <v>112602</v>
      </c>
      <c r="E19" s="7">
        <f t="shared" si="8"/>
        <v>135122.4</v>
      </c>
      <c r="F19" s="7">
        <f t="shared" si="8"/>
        <v>162146.88</v>
      </c>
      <c r="G19" s="7">
        <f t="shared" si="8"/>
        <v>194576.25600000002</v>
      </c>
      <c r="H19" s="11"/>
    </row>
    <row r="20" spans="2:10" x14ac:dyDescent="0.25">
      <c r="B20" s="6" t="s">
        <v>11</v>
      </c>
      <c r="C20" s="7">
        <f>C21</f>
        <v>2669</v>
      </c>
      <c r="D20" s="7">
        <f t="shared" ref="D20:G20" si="9">D21</f>
        <v>2669</v>
      </c>
      <c r="E20" s="7">
        <f t="shared" si="9"/>
        <v>2669</v>
      </c>
      <c r="F20" s="7">
        <f t="shared" si="9"/>
        <v>2669</v>
      </c>
      <c r="G20" s="7">
        <f t="shared" si="9"/>
        <v>2669</v>
      </c>
      <c r="H20" s="11"/>
      <c r="J20" s="1"/>
    </row>
    <row r="21" spans="2:10" x14ac:dyDescent="0.25">
      <c r="B21" s="2">
        <v>607</v>
      </c>
      <c r="C21" s="5">
        <v>2669</v>
      </c>
      <c r="D21" s="5">
        <v>2669</v>
      </c>
      <c r="E21" s="5">
        <v>2669</v>
      </c>
      <c r="F21" s="5">
        <v>2669</v>
      </c>
      <c r="G21" s="5">
        <v>2669</v>
      </c>
      <c r="H21" s="11"/>
    </row>
    <row r="22" spans="2:10" x14ac:dyDescent="0.25">
      <c r="B22" s="6" t="s">
        <v>12</v>
      </c>
      <c r="C22" s="7">
        <f>SUM(C23:C26)</f>
        <v>593828</v>
      </c>
      <c r="D22" s="7">
        <f t="shared" ref="D22:G22" si="10">SUM(D23:D26)</f>
        <v>635395.96</v>
      </c>
      <c r="E22" s="7">
        <f t="shared" si="10"/>
        <v>679873.67719999992</v>
      </c>
      <c r="F22" s="7">
        <f t="shared" si="10"/>
        <v>727464.83460399997</v>
      </c>
      <c r="G22" s="7">
        <f t="shared" si="10"/>
        <v>778387.37302627997</v>
      </c>
      <c r="H22" s="11"/>
    </row>
    <row r="23" spans="2:10" x14ac:dyDescent="0.25">
      <c r="B23" s="2">
        <v>641</v>
      </c>
      <c r="C23" s="5">
        <v>560896</v>
      </c>
      <c r="D23" s="5">
        <f>C23*107/100</f>
        <v>600158.71999999997</v>
      </c>
      <c r="E23" s="5">
        <f t="shared" ref="E23:G23" si="11">D23*107/100</f>
        <v>642169.83039999998</v>
      </c>
      <c r="F23" s="5">
        <f t="shared" si="11"/>
        <v>687121.71852799994</v>
      </c>
      <c r="G23" s="5">
        <f t="shared" si="11"/>
        <v>735220.23882495996</v>
      </c>
      <c r="H23" s="11"/>
    </row>
    <row r="24" spans="2:10" x14ac:dyDescent="0.25">
      <c r="B24" s="2">
        <v>642</v>
      </c>
      <c r="C24" s="5">
        <v>20605</v>
      </c>
      <c r="D24" s="5">
        <f t="shared" ref="D24:G26" si="12">C24*107/100</f>
        <v>22047.35</v>
      </c>
      <c r="E24" s="5">
        <f t="shared" si="12"/>
        <v>23590.664499999999</v>
      </c>
      <c r="F24" s="5">
        <f t="shared" si="12"/>
        <v>25242.011015</v>
      </c>
      <c r="G24" s="5">
        <f t="shared" si="12"/>
        <v>27008.951786050002</v>
      </c>
      <c r="H24" s="11"/>
    </row>
    <row r="25" spans="2:10" x14ac:dyDescent="0.25">
      <c r="B25" s="2">
        <v>645</v>
      </c>
      <c r="C25" s="5">
        <v>4871</v>
      </c>
      <c r="D25" s="5">
        <f t="shared" si="12"/>
        <v>5211.97</v>
      </c>
      <c r="E25" s="5">
        <f t="shared" si="12"/>
        <v>5576.8079000000007</v>
      </c>
      <c r="F25" s="5">
        <f t="shared" si="12"/>
        <v>5967.1844529999998</v>
      </c>
      <c r="G25" s="5">
        <f t="shared" si="12"/>
        <v>6384.8873647099999</v>
      </c>
      <c r="H25" s="11"/>
    </row>
    <row r="26" spans="2:10" x14ac:dyDescent="0.25">
      <c r="B26" s="2">
        <v>646</v>
      </c>
      <c r="C26" s="5">
        <v>7456</v>
      </c>
      <c r="D26" s="5">
        <f t="shared" si="12"/>
        <v>7977.92</v>
      </c>
      <c r="E26" s="5">
        <f t="shared" si="12"/>
        <v>8536.3744000000006</v>
      </c>
      <c r="F26" s="5">
        <f t="shared" si="12"/>
        <v>9133.9206080000004</v>
      </c>
      <c r="G26" s="5">
        <f t="shared" si="12"/>
        <v>9773.2950505600002</v>
      </c>
      <c r="H26" s="11"/>
    </row>
    <row r="27" spans="2:10" x14ac:dyDescent="0.25">
      <c r="B27" s="6" t="s">
        <v>13</v>
      </c>
      <c r="C27" s="7">
        <v>39159</v>
      </c>
      <c r="D27" s="7">
        <v>39159</v>
      </c>
      <c r="E27" s="7">
        <v>39159</v>
      </c>
      <c r="F27" s="7">
        <v>39159</v>
      </c>
      <c r="G27" s="7">
        <v>39159</v>
      </c>
      <c r="H27" s="11"/>
    </row>
    <row r="28" spans="2:10" x14ac:dyDescent="0.25">
      <c r="B28" s="6" t="s">
        <v>14</v>
      </c>
      <c r="C28" s="7">
        <f>SUM(C29:C39)</f>
        <v>116762</v>
      </c>
      <c r="D28" s="7">
        <f t="shared" ref="D28:G28" si="13">SUM(D29:D39)</f>
        <v>119772.42</v>
      </c>
      <c r="E28" s="7">
        <f t="shared" si="13"/>
        <v>122882.18779999999</v>
      </c>
      <c r="F28" s="7">
        <f t="shared" si="13"/>
        <v>126085.01148599999</v>
      </c>
      <c r="G28" s="7">
        <f t="shared" si="13"/>
        <v>129383.68036309999</v>
      </c>
      <c r="H28" s="11"/>
    </row>
    <row r="29" spans="2:10" x14ac:dyDescent="0.25">
      <c r="B29" s="2">
        <v>611</v>
      </c>
      <c r="C29" s="5">
        <v>6619</v>
      </c>
      <c r="D29" s="5">
        <v>6619</v>
      </c>
      <c r="E29" s="5">
        <v>6619</v>
      </c>
      <c r="F29" s="5">
        <v>6619</v>
      </c>
      <c r="G29" s="5">
        <v>6619</v>
      </c>
      <c r="H29" s="11"/>
    </row>
    <row r="30" spans="2:10" x14ac:dyDescent="0.25">
      <c r="B30" s="2">
        <v>612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11"/>
    </row>
    <row r="31" spans="2:10" x14ac:dyDescent="0.25">
      <c r="B31" s="2">
        <v>613</v>
      </c>
      <c r="C31" s="5">
        <v>2638</v>
      </c>
      <c r="D31" s="5">
        <v>2638</v>
      </c>
      <c r="E31" s="5">
        <v>2638</v>
      </c>
      <c r="F31" s="5">
        <v>2638</v>
      </c>
      <c r="G31" s="5">
        <v>2638</v>
      </c>
      <c r="H31" s="11"/>
    </row>
    <row r="32" spans="2:10" x14ac:dyDescent="0.25">
      <c r="B32" s="2">
        <v>621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11"/>
    </row>
    <row r="33" spans="2:8" x14ac:dyDescent="0.25">
      <c r="B33" s="2">
        <v>622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11"/>
    </row>
    <row r="34" spans="2:8" x14ac:dyDescent="0.25">
      <c r="B34" s="2">
        <v>623</v>
      </c>
      <c r="C34" s="5">
        <v>9</v>
      </c>
      <c r="D34" s="5">
        <v>0</v>
      </c>
      <c r="E34" s="5">
        <v>0</v>
      </c>
      <c r="F34" s="5">
        <v>0</v>
      </c>
      <c r="G34" s="5">
        <v>0</v>
      </c>
      <c r="H34" s="11"/>
    </row>
    <row r="35" spans="2:8" x14ac:dyDescent="0.25">
      <c r="B35" s="2">
        <v>624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11"/>
    </row>
    <row r="36" spans="2:8" x14ac:dyDescent="0.25">
      <c r="B36" s="2">
        <v>625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11"/>
    </row>
    <row r="37" spans="2:8" x14ac:dyDescent="0.25">
      <c r="B37" s="2">
        <v>626</v>
      </c>
      <c r="C37" s="5">
        <v>6066</v>
      </c>
      <c r="D37" s="5">
        <v>6066</v>
      </c>
      <c r="E37" s="5">
        <v>6066</v>
      </c>
      <c r="F37" s="5">
        <v>6066</v>
      </c>
      <c r="G37" s="5">
        <v>6066</v>
      </c>
      <c r="H37" s="11"/>
    </row>
    <row r="38" spans="2:8" x14ac:dyDescent="0.25">
      <c r="B38" s="2">
        <v>627</v>
      </c>
      <c r="C38" s="5">
        <v>1174</v>
      </c>
      <c r="D38" s="5">
        <f>C38*101/100</f>
        <v>1185.74</v>
      </c>
      <c r="E38" s="5">
        <f t="shared" ref="E38:G38" si="14">D38*101/100</f>
        <v>1197.5974000000001</v>
      </c>
      <c r="F38" s="5">
        <f t="shared" si="14"/>
        <v>1209.5733740000001</v>
      </c>
      <c r="G38" s="5">
        <f t="shared" si="14"/>
        <v>1221.6691077400001</v>
      </c>
      <c r="H38" s="11"/>
    </row>
    <row r="39" spans="2:8" x14ac:dyDescent="0.25">
      <c r="B39" s="2">
        <v>628</v>
      </c>
      <c r="C39" s="5">
        <v>100256</v>
      </c>
      <c r="D39" s="5">
        <f>C39*103/100</f>
        <v>103263.67999999999</v>
      </c>
      <c r="E39" s="5">
        <f t="shared" ref="E39:G39" si="15">D39*103/100</f>
        <v>106361.59039999999</v>
      </c>
      <c r="F39" s="5">
        <f t="shared" si="15"/>
        <v>109552.43811199999</v>
      </c>
      <c r="G39" s="5">
        <f t="shared" si="15"/>
        <v>112839.01125535999</v>
      </c>
      <c r="H39" s="11"/>
    </row>
    <row r="40" spans="2:8" x14ac:dyDescent="0.25">
      <c r="B40" s="6" t="s">
        <v>15</v>
      </c>
      <c r="C40" s="8">
        <f>C41</f>
        <v>64506</v>
      </c>
      <c r="D40" s="8"/>
      <c r="E40" s="8"/>
      <c r="F40" s="8"/>
      <c r="G40" s="8"/>
      <c r="H40" s="12"/>
    </row>
    <row r="41" spans="2:8" x14ac:dyDescent="0.25">
      <c r="B41" s="2">
        <v>635</v>
      </c>
      <c r="C41" s="9">
        <v>64506</v>
      </c>
      <c r="D41" s="9">
        <f>C41*102.5/100</f>
        <v>66118.649999999994</v>
      </c>
      <c r="E41" s="9">
        <f t="shared" ref="E41:G41" si="16">D41*102.5/100</f>
        <v>67771.616249999992</v>
      </c>
      <c r="F41" s="9">
        <f t="shared" si="16"/>
        <v>69465.906656249994</v>
      </c>
      <c r="G41" s="9">
        <f t="shared" si="16"/>
        <v>71202.554322656244</v>
      </c>
      <c r="H41" s="12"/>
    </row>
    <row r="42" spans="2:8" x14ac:dyDescent="0.25">
      <c r="B42" s="6" t="s">
        <v>16</v>
      </c>
      <c r="C42" s="8">
        <v>13628</v>
      </c>
      <c r="D42" s="8">
        <v>0</v>
      </c>
      <c r="E42" s="8">
        <v>0</v>
      </c>
      <c r="F42" s="8">
        <v>0</v>
      </c>
      <c r="G42" s="8">
        <v>0</v>
      </c>
      <c r="H42" s="12"/>
    </row>
    <row r="43" spans="2:8" x14ac:dyDescent="0.25">
      <c r="B43" s="6" t="s">
        <v>17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12"/>
    </row>
    <row r="44" spans="2:8" x14ac:dyDescent="0.25">
      <c r="B44" s="2" t="s">
        <v>18</v>
      </c>
      <c r="C44" s="9">
        <f>C6-C12</f>
        <v>230152.14999999991</v>
      </c>
      <c r="D44" s="9">
        <f t="shared" ref="D44:G44" si="17">D6-D12</f>
        <v>273792.00999999989</v>
      </c>
      <c r="E44" s="9">
        <f t="shared" si="17"/>
        <v>233258.22855000012</v>
      </c>
      <c r="F44" s="9">
        <f t="shared" si="17"/>
        <v>185754.68097475008</v>
      </c>
      <c r="G44" s="9">
        <f t="shared" si="17"/>
        <v>130178.37055150885</v>
      </c>
      <c r="H44" s="12"/>
    </row>
    <row r="45" spans="2:8" x14ac:dyDescent="0.25">
      <c r="B45" s="2" t="s">
        <v>19</v>
      </c>
      <c r="C45" s="9">
        <v>0</v>
      </c>
      <c r="D45" s="9">
        <v>40000</v>
      </c>
      <c r="E45" s="9">
        <f>E44*0.16</f>
        <v>37321.316568000017</v>
      </c>
      <c r="F45" s="9">
        <f t="shared" ref="F45:G45" si="18">F44*0.16</f>
        <v>29720.748955960014</v>
      </c>
      <c r="G45" s="9">
        <f t="shared" si="18"/>
        <v>20828.539288241416</v>
      </c>
      <c r="H45" s="12"/>
    </row>
    <row r="46" spans="2:8" x14ac:dyDescent="0.25">
      <c r="B46" s="2" t="s">
        <v>20</v>
      </c>
      <c r="C46" s="9">
        <f>C44-C45</f>
        <v>230152.14999999991</v>
      </c>
      <c r="D46" s="9">
        <f t="shared" ref="D46:G46" si="19">D44-D45</f>
        <v>233792.00999999989</v>
      </c>
      <c r="E46" s="9">
        <f t="shared" si="19"/>
        <v>195936.91198200011</v>
      </c>
      <c r="F46" s="9">
        <f t="shared" si="19"/>
        <v>156033.93201879007</v>
      </c>
      <c r="G46" s="9">
        <f t="shared" si="19"/>
        <v>109349.83126326744</v>
      </c>
      <c r="H46" s="13"/>
    </row>
  </sheetData>
  <mergeCells count="1">
    <mergeCell ref="B3:G3"/>
  </mergeCells>
  <pageMargins left="0.7" right="0.7" top="0.75" bottom="0.75" header="0.3" footer="0.3"/>
  <pageSetup paperSize="9" scale="91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2020-03-11T11:59:51Z</dcterms:modified>
</cp:coreProperties>
</file>